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energapc2001" sheetId="1" r:id="rId1"/>
  </sheets>
  <definedNames>
    <definedName name="Förderdruck__MPa" localSheetId="0">'energapc2001'!$B$6</definedName>
    <definedName name="Förderdruck__MPa">#REF!</definedName>
    <definedName name="Fördermenge__m__h" localSheetId="0">'energapc2001'!$B$5</definedName>
    <definedName name="Fördermenge__m__h">#REF!</definedName>
    <definedName name="Fördermenge__m3_h" localSheetId="0">'energapc2001'!$B$5</definedName>
    <definedName name="Fördermenge__m3_h">#REF!</definedName>
    <definedName name="Leistungsaufnahme__kW" localSheetId="0">'energapc2001'!$C$8</definedName>
    <definedName name="Leistungsaufnahme__kW">#REF!</definedName>
    <definedName name="Motorleistung__kW" localSheetId="0">'energapc2001'!$C$8</definedName>
    <definedName name="Motorleistung__kW">#REF!</definedName>
    <definedName name="_xlnm.Print_Area" localSheetId="0">'energapc2001'!$A$1:$E$31</definedName>
  </definedNames>
  <calcPr fullCalcOnLoad="1"/>
</workbook>
</file>

<file path=xl/comments1.xml><?xml version="1.0" encoding="utf-8"?>
<comments xmlns="http://schemas.openxmlformats.org/spreadsheetml/2006/main">
  <authors>
    <author>Jesse Armstrong</author>
  </authors>
  <commentList>
    <comment ref="D11" authorId="0">
      <text>
        <r>
          <rPr>
            <b/>
            <sz val="8"/>
            <rFont val="Tahoma"/>
            <family val="0"/>
          </rPr>
          <t>Assumptions:
Motor Service Factor =110%, Power Factor =0.9,
Assuming No Line Leaks 
Therefore 1 CFM = 0.228kW
Note: Air Leaks account for 20% of total air usage in a typical plant!</t>
        </r>
      </text>
    </comment>
  </commentList>
</comments>
</file>

<file path=xl/sharedStrings.xml><?xml version="1.0" encoding="utf-8"?>
<sst xmlns="http://schemas.openxmlformats.org/spreadsheetml/2006/main" count="56" uniqueCount="47">
  <si>
    <t>EM*</t>
  </si>
  <si>
    <t>Pump specification:</t>
  </si>
  <si>
    <t xml:space="preserve"> </t>
  </si>
  <si>
    <t>Discharge pressure (PSI)</t>
  </si>
  <si>
    <t>Pump size</t>
  </si>
  <si>
    <t>???</t>
  </si>
  <si>
    <t>p</t>
  </si>
  <si>
    <t>m</t>
  </si>
  <si>
    <t>u</t>
  </si>
  <si>
    <t>P</t>
  </si>
  <si>
    <t>L</t>
  </si>
  <si>
    <t>E</t>
  </si>
  <si>
    <t>B</t>
  </si>
  <si>
    <t>A</t>
  </si>
  <si>
    <t>AL = Aluminium alloy</t>
  </si>
  <si>
    <t>SG = Nodular cast iron</t>
  </si>
  <si>
    <t>ED = Stainless steel</t>
  </si>
  <si>
    <t>Author: Dipl.Ing. Roland Kroth</t>
  </si>
  <si>
    <t>PP = Polypropylene</t>
  </si>
  <si>
    <t xml:space="preserve">PVDF = Polyvinylidenfluorid </t>
  </si>
  <si>
    <t xml:space="preserve">     ... ABEL - Energy cost comparison</t>
  </si>
  <si>
    <t>Energy costs/h ($)</t>
  </si>
  <si>
    <t>Operation time/ year (h)</t>
  </si>
  <si>
    <t>Energy costs/ year ($)</t>
  </si>
  <si>
    <t>Saving/ year ($)</t>
  </si>
  <si>
    <t xml:space="preserve"> *) EM = Electro Mechanical Membrane Pump </t>
  </si>
  <si>
    <t>Wet end materials:</t>
  </si>
  <si>
    <t>Flow rate (GPM)</t>
  </si>
  <si>
    <t>Compressed air consumption (SCFM)</t>
  </si>
  <si>
    <t>s,</t>
  </si>
  <si>
    <t>L.</t>
  </si>
  <si>
    <t>P.</t>
  </si>
  <si>
    <t>PU = Polyurethane</t>
  </si>
  <si>
    <t>Version: )</t>
  </si>
  <si>
    <t>Energy costs/ 3 years ($)</t>
  </si>
  <si>
    <t>Saving/ 3 years ($)</t>
  </si>
  <si>
    <t>AODD**</t>
  </si>
  <si>
    <t>Costs/SCFM compressed air ($)</t>
  </si>
  <si>
    <t xml:space="preserve"> * *) AODD = Air Operated Double Diaphragm Pump</t>
  </si>
  <si>
    <t>Please fill in your data</t>
  </si>
  <si>
    <t>Power consumption (HP)</t>
  </si>
  <si>
    <t>Costs/kWh ($/kW/hr)</t>
  </si>
  <si>
    <t>Service Process Equipment, Inc.</t>
  </si>
  <si>
    <t>PO Box 850908</t>
  </si>
  <si>
    <t>Mobile  AL   36685-0908</t>
  </si>
  <si>
    <t>251 342-1313  fax 251 342-1377</t>
  </si>
  <si>
    <t>msellers@serviceprocess.net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</si>
</sst>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\ &quot;DM&quot;;\-#,##0.000\ &quot;DM&quot;"/>
    <numFmt numFmtId="173" formatCode="0.000"/>
    <numFmt numFmtId="174" formatCode="#,##0.00\ \$;[Red]\-#,##0.00\ \$"/>
    <numFmt numFmtId="175" formatCode="#,##0.000\ \$;[Red]\-#,##0.000\ \$"/>
    <numFmt numFmtId="176" formatCode="#,##0.00\ &quot;DM&quot;"/>
    <numFmt numFmtId="177" formatCode="#,##0.00\ _D_M"/>
    <numFmt numFmtId="178" formatCode="#,##0.000\ _D_M"/>
    <numFmt numFmtId="179" formatCode="#,##0\ _D_M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24"/>
      <name val="MS Sans Serif"/>
      <family val="0"/>
    </font>
    <font>
      <b/>
      <sz val="14"/>
      <color indexed="12"/>
      <name val="MS Sans Serif"/>
      <family val="0"/>
    </font>
    <font>
      <b/>
      <sz val="24"/>
      <color indexed="12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i/>
      <sz val="12"/>
      <name val="MS Sans Serif"/>
      <family val="2"/>
    </font>
    <font>
      <b/>
      <sz val="12"/>
      <color indexed="10"/>
      <name val="MS Sans Serif"/>
      <family val="2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textRotation="90"/>
    </xf>
    <xf numFmtId="0" fontId="0" fillId="2" borderId="0" xfId="0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textRotation="90"/>
    </xf>
    <xf numFmtId="0" fontId="9" fillId="2" borderId="7" xfId="0" applyFont="1" applyFill="1" applyBorder="1" applyAlignment="1" applyProtection="1">
      <alignment horizontal="left"/>
      <protection locked="0"/>
    </xf>
    <xf numFmtId="0" fontId="10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2" borderId="10" xfId="0" applyFont="1" applyFill="1" applyBorder="1" applyAlignment="1">
      <alignment horizontal="center" textRotation="90"/>
    </xf>
    <xf numFmtId="0" fontId="11" fillId="2" borderId="7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177" fontId="8" fillId="3" borderId="11" xfId="0" applyNumberFormat="1" applyFont="1" applyFill="1" applyBorder="1" applyAlignment="1">
      <alignment vertical="center"/>
    </xf>
    <xf numFmtId="178" fontId="8" fillId="3" borderId="16" xfId="0" applyNumberFormat="1" applyFont="1" applyFill="1" applyBorder="1" applyAlignment="1" applyProtection="1">
      <alignment vertical="center"/>
      <protection locked="0"/>
    </xf>
    <xf numFmtId="177" fontId="8" fillId="3" borderId="17" xfId="0" applyNumberFormat="1" applyFont="1" applyFill="1" applyBorder="1" applyAlignment="1" applyProtection="1">
      <alignment vertical="center"/>
      <protection hidden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179" fontId="11" fillId="3" borderId="8" xfId="0" applyNumberFormat="1" applyFont="1" applyFill="1" applyBorder="1" applyAlignment="1" applyProtection="1">
      <alignment horizontal="right" vertical="center"/>
      <protection/>
    </xf>
    <xf numFmtId="179" fontId="13" fillId="3" borderId="13" xfId="0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 applyProtection="1">
      <alignment horizontal="left" vertical="center"/>
      <protection locked="0"/>
    </xf>
    <xf numFmtId="179" fontId="11" fillId="3" borderId="11" xfId="0" applyNumberFormat="1" applyFont="1" applyFill="1" applyBorder="1" applyAlignment="1">
      <alignment horizontal="right" vertical="center"/>
    </xf>
    <xf numFmtId="179" fontId="13" fillId="3" borderId="16" xfId="0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 applyProtection="1">
      <alignment horizontal="left" vertical="center"/>
      <protection locked="0"/>
    </xf>
    <xf numFmtId="179" fontId="11" fillId="3" borderId="12" xfId="0" applyNumberFormat="1" applyFont="1" applyFill="1" applyBorder="1" applyAlignment="1">
      <alignment horizontal="right" vertical="center"/>
    </xf>
    <xf numFmtId="179" fontId="8" fillId="3" borderId="12" xfId="0" applyNumberFormat="1" applyFont="1" applyFill="1" applyBorder="1" applyAlignment="1">
      <alignment horizontal="right" vertical="center"/>
    </xf>
    <xf numFmtId="0" fontId="11" fillId="3" borderId="18" xfId="0" applyFont="1" applyFill="1" applyBorder="1" applyAlignment="1" applyProtection="1">
      <alignment horizontal="left" vertical="center"/>
      <protection locked="0"/>
    </xf>
    <xf numFmtId="179" fontId="11" fillId="3" borderId="19" xfId="0" applyNumberFormat="1" applyFont="1" applyFill="1" applyBorder="1" applyAlignment="1">
      <alignment horizontal="right" vertical="center"/>
    </xf>
    <xf numFmtId="179" fontId="8" fillId="3" borderId="19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textRotation="9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center"/>
    </xf>
    <xf numFmtId="0" fontId="4" fillId="2" borderId="21" xfId="0" applyNumberFormat="1" applyFont="1" applyFill="1" applyBorder="1" applyAlignment="1" applyProtection="1">
      <alignment horizontal="center"/>
      <protection/>
    </xf>
    <xf numFmtId="0" fontId="4" fillId="2" borderId="22" xfId="0" applyFont="1" applyFill="1" applyBorder="1" applyAlignment="1" applyProtection="1">
      <alignment horizontal="center"/>
      <protection/>
    </xf>
    <xf numFmtId="0" fontId="0" fillId="2" borderId="23" xfId="0" applyFill="1" applyBorder="1" applyAlignment="1">
      <alignment horizontal="center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textRotation="90"/>
    </xf>
    <xf numFmtId="164" fontId="9" fillId="0" borderId="25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/>
      <protection hidden="1"/>
    </xf>
    <xf numFmtId="177" fontId="8" fillId="0" borderId="12" xfId="0" applyNumberFormat="1" applyFont="1" applyFill="1" applyBorder="1" applyAlignment="1" applyProtection="1">
      <alignment vertical="center"/>
      <protection locked="0"/>
    </xf>
    <xf numFmtId="177" fontId="8" fillId="0" borderId="12" xfId="0" applyNumberFormat="1" applyFont="1" applyFill="1" applyBorder="1" applyAlignment="1" applyProtection="1">
      <alignment/>
      <protection hidden="1"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177" fontId="8" fillId="0" borderId="17" xfId="0" applyNumberFormat="1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horizontal="center" vertical="center"/>
      <protection hidden="1" locked="0"/>
    </xf>
    <xf numFmtId="173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 applyProtection="1">
      <alignment horizontal="left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15" fillId="0" borderId="0" xfId="19" applyAlignment="1">
      <alignment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MS Sans Serif"/>
                <a:ea typeface="MS Sans Serif"/>
                <a:cs typeface="MS Sans Serif"/>
              </a:rPr>
              <a:t>Energy costs/ 3 years ($)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375"/>
          <c:y val="0.22125"/>
          <c:w val="0.97175"/>
          <c:h val="0.7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energapc2001!$A$15</c:f>
              <c:strCache>
                <c:ptCount val="1"/>
                <c:pt idx="0">
                  <c:v>Energy costs/ 3 years ($)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(energapc2001!$C$2,energapc2001!$D$2)</c:f>
              <c:strCache/>
            </c:strRef>
          </c:cat>
          <c:val>
            <c:numRef>
              <c:f>(energapc2001!$C$15,energapc2001!$D$15)</c:f>
              <c:numCache/>
            </c:numRef>
          </c:val>
          <c:shape val="cylinder"/>
        </c:ser>
        <c:gapWidth val="83"/>
        <c:gapDepth val="0"/>
        <c:shape val="box"/>
        <c:axId val="13017980"/>
        <c:axId val="50052957"/>
      </c:bar3DChart>
      <c:catAx>
        <c:axId val="1301798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50052957"/>
        <c:crosses val="autoZero"/>
        <c:auto val="0"/>
        <c:lblOffset val="100"/>
        <c:noMultiLvlLbl val="0"/>
      </c:catAx>
      <c:valAx>
        <c:axId val="50052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9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123825</xdr:rowOff>
    </xdr:from>
    <xdr:to>
      <xdr:col>4</xdr:col>
      <xdr:colOff>295275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6675" y="4505325"/>
        <a:ext cx="6134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85725</xdr:colOff>
      <xdr:row>25</xdr:row>
      <xdr:rowOff>28575</xdr:rowOff>
    </xdr:from>
    <xdr:to>
      <xdr:col>0</xdr:col>
      <xdr:colOff>1123950</xdr:colOff>
      <xdr:row>30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848600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ellers@serviceprocess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9.140625" style="0" customWidth="1"/>
    <col min="2" max="2" width="14.28125" style="0" customWidth="1"/>
    <col min="3" max="3" width="17.28125" style="0" customWidth="1"/>
    <col min="4" max="4" width="17.8515625" style="0" customWidth="1"/>
    <col min="5" max="5" width="6.140625" style="0" customWidth="1"/>
    <col min="6" max="16384" width="11.421875" style="0" customWidth="1"/>
  </cols>
  <sheetData>
    <row r="1" spans="1:5" ht="42" customHeight="1" thickBot="1" thickTop="1">
      <c r="A1" s="5" t="s">
        <v>20</v>
      </c>
      <c r="B1" s="59"/>
      <c r="C1" s="6"/>
      <c r="D1" s="7"/>
      <c r="E1" s="8"/>
    </row>
    <row r="2" spans="1:6" ht="17.25" customHeight="1" thickTop="1">
      <c r="A2" s="9"/>
      <c r="B2" s="83" t="s">
        <v>39</v>
      </c>
      <c r="C2" s="10" t="s">
        <v>2</v>
      </c>
      <c r="D2" s="10" t="s">
        <v>2</v>
      </c>
      <c r="E2" s="11" t="s">
        <v>2</v>
      </c>
      <c r="F2" t="s">
        <v>42</v>
      </c>
    </row>
    <row r="3" spans="1:6" ht="18.75" customHeight="1">
      <c r="A3" s="12"/>
      <c r="B3" s="84"/>
      <c r="C3" s="13" t="s">
        <v>0</v>
      </c>
      <c r="D3" s="13" t="s">
        <v>36</v>
      </c>
      <c r="E3" s="15" t="s">
        <v>2</v>
      </c>
      <c r="F3" t="s">
        <v>43</v>
      </c>
    </row>
    <row r="4" spans="1:6" ht="18.75" customHeight="1" thickBot="1">
      <c r="A4" s="16" t="s">
        <v>1</v>
      </c>
      <c r="B4" s="85"/>
      <c r="C4" s="17" t="s">
        <v>2</v>
      </c>
      <c r="D4" s="17"/>
      <c r="E4" s="15" t="s">
        <v>31</v>
      </c>
      <c r="F4" t="s">
        <v>44</v>
      </c>
    </row>
    <row r="5" spans="1:6" ht="22.5">
      <c r="A5" s="55" t="s">
        <v>27</v>
      </c>
      <c r="B5" s="80">
        <v>15</v>
      </c>
      <c r="C5" s="78">
        <f>Fördermenge__m__h</f>
        <v>15</v>
      </c>
      <c r="D5" s="68">
        <f>Fördermenge__m__h</f>
        <v>15</v>
      </c>
      <c r="E5" s="15" t="s">
        <v>30</v>
      </c>
      <c r="F5" t="s">
        <v>45</v>
      </c>
    </row>
    <row r="6" spans="1:6" ht="18" customHeight="1" thickBot="1">
      <c r="A6" s="56" t="s">
        <v>3</v>
      </c>
      <c r="B6" s="81">
        <v>90</v>
      </c>
      <c r="C6" s="79">
        <f>Förderdruck__MPa</f>
        <v>90</v>
      </c>
      <c r="D6" s="69">
        <f>Förderdruck__MPa</f>
        <v>90</v>
      </c>
      <c r="E6" s="15" t="s">
        <v>2</v>
      </c>
      <c r="F6" s="82" t="s">
        <v>46</v>
      </c>
    </row>
    <row r="7" spans="1:5" ht="18.75" customHeight="1">
      <c r="A7" s="22" t="s">
        <v>4</v>
      </c>
      <c r="B7" s="74"/>
      <c r="C7" s="51" t="str">
        <f>IF(B5&lt;=5,"EM-015",IF(B5&lt;=11,"EM-020",IF(B5&lt;=20,"EM-025",IF(B5&lt;=45,"EM-040",IF(B5&lt;=90,"EM-050",IF(B5&lt;=175,"EM-080",IF(B5&lt;=275,"EM-100",IF(B5&lt;=350,"EM-125","EM-150"))))))))</f>
        <v>EM-025</v>
      </c>
      <c r="D7" s="18" t="s">
        <v>5</v>
      </c>
      <c r="E7" s="15" t="s">
        <v>29</v>
      </c>
    </row>
    <row r="8" spans="1:5" ht="18.75" customHeight="1">
      <c r="A8" s="19" t="s">
        <v>40</v>
      </c>
      <c r="B8" s="74"/>
      <c r="C8" s="72">
        <f>SUM(B5*B6/(2.4*476))</f>
        <v>1.1817226890756305</v>
      </c>
      <c r="D8" s="20"/>
      <c r="E8" s="15" t="s">
        <v>6</v>
      </c>
    </row>
    <row r="9" spans="1:5" ht="20.25" customHeight="1" thickBot="1">
      <c r="A9" s="21" t="s">
        <v>28</v>
      </c>
      <c r="B9" s="75"/>
      <c r="C9" s="73"/>
      <c r="D9" s="52">
        <f>SUM((12+1.8*B5)*(B6/150+0.2)/0.8*0.58837)</f>
        <v>22.94643</v>
      </c>
      <c r="E9" s="15" t="s">
        <v>7</v>
      </c>
    </row>
    <row r="10" spans="1:5" s="2" customFormat="1" ht="20.25" customHeight="1" thickBot="1">
      <c r="A10" s="55" t="s">
        <v>41</v>
      </c>
      <c r="B10" s="77">
        <v>0.07</v>
      </c>
      <c r="C10" s="53">
        <f>B10</f>
        <v>0.07</v>
      </c>
      <c r="D10" s="70">
        <f>B10</f>
        <v>0.07</v>
      </c>
      <c r="E10" s="15" t="s">
        <v>8</v>
      </c>
    </row>
    <row r="11" spans="1:5" ht="18.75" customHeight="1" thickBot="1">
      <c r="A11" s="21" t="s">
        <v>37</v>
      </c>
      <c r="B11" s="76"/>
      <c r="C11" s="23"/>
      <c r="D11" s="24">
        <f>D10*0.228</f>
        <v>0.015960000000000002</v>
      </c>
      <c r="E11" s="15" t="s">
        <v>9</v>
      </c>
    </row>
    <row r="12" spans="1:5" ht="18" customHeight="1" thickBot="1">
      <c r="A12" s="22" t="s">
        <v>21</v>
      </c>
      <c r="B12" s="60"/>
      <c r="C12" s="54">
        <f>SUM(C8*C10*0.7457)</f>
        <v>0.061684742647058845</v>
      </c>
      <c r="D12" s="25">
        <f>SUM(D9*D11)</f>
        <v>0.3662250228</v>
      </c>
      <c r="E12" s="15" t="s">
        <v>2</v>
      </c>
    </row>
    <row r="13" spans="1:5" ht="20.25" customHeight="1" thickBot="1">
      <c r="A13" s="57" t="s">
        <v>22</v>
      </c>
      <c r="B13" s="77">
        <v>8000</v>
      </c>
      <c r="C13" s="58">
        <f>B13</f>
        <v>8000</v>
      </c>
      <c r="D13" s="71">
        <f>B13</f>
        <v>8000</v>
      </c>
      <c r="E13" s="15" t="s">
        <v>10</v>
      </c>
    </row>
    <row r="14" spans="1:5" ht="18" customHeight="1">
      <c r="A14" s="26" t="s">
        <v>23</v>
      </c>
      <c r="B14" s="61"/>
      <c r="C14" s="27">
        <f>SUM(C12*C13)</f>
        <v>493.4779411764708</v>
      </c>
      <c r="D14" s="28">
        <f>SUM(D12*D13)</f>
        <v>2929.8001824000003</v>
      </c>
      <c r="E14" s="15" t="s">
        <v>11</v>
      </c>
    </row>
    <row r="15" spans="1:5" ht="18.75" customHeight="1" thickBot="1">
      <c r="A15" s="29" t="s">
        <v>34</v>
      </c>
      <c r="B15" s="62"/>
      <c r="C15" s="30">
        <f>SUM(3*C14)</f>
        <v>1480.4338235294124</v>
      </c>
      <c r="D15" s="31">
        <f>SUM(3*D14)</f>
        <v>8789.4005472</v>
      </c>
      <c r="E15" s="15" t="s">
        <v>12</v>
      </c>
    </row>
    <row r="16" spans="1:5" ht="18" customHeight="1">
      <c r="A16" s="32" t="s">
        <v>24</v>
      </c>
      <c r="B16" s="63"/>
      <c r="C16" s="33">
        <f>SUM(D14-C14)</f>
        <v>2436.3222412235295</v>
      </c>
      <c r="D16" s="34"/>
      <c r="E16" s="15" t="s">
        <v>13</v>
      </c>
    </row>
    <row r="17" spans="1:5" ht="18" customHeight="1" thickBot="1">
      <c r="A17" s="35" t="s">
        <v>35</v>
      </c>
      <c r="B17" s="64"/>
      <c r="C17" s="36">
        <f>SUM(3*C16)</f>
        <v>7308.966723670588</v>
      </c>
      <c r="D17" s="37"/>
      <c r="E17" s="38" t="s">
        <v>2</v>
      </c>
    </row>
    <row r="18" spans="1:5" s="1" customFormat="1" ht="172.5" customHeight="1" thickTop="1">
      <c r="A18" s="39"/>
      <c r="B18" s="65"/>
      <c r="C18" s="4"/>
      <c r="D18" s="4"/>
      <c r="E18" s="14"/>
    </row>
    <row r="19" spans="1:5" s="1" customFormat="1" ht="21" customHeight="1">
      <c r="A19" s="40" t="s">
        <v>25</v>
      </c>
      <c r="B19" s="42"/>
      <c r="C19" s="4"/>
      <c r="D19" s="41" t="s">
        <v>26</v>
      </c>
      <c r="E19" s="14"/>
    </row>
    <row r="20" spans="1:5" s="1" customFormat="1" ht="12.75" customHeight="1">
      <c r="A20" s="40" t="s">
        <v>38</v>
      </c>
      <c r="B20" s="42"/>
      <c r="C20" s="4"/>
      <c r="D20" s="42" t="s">
        <v>14</v>
      </c>
      <c r="E20" s="14"/>
    </row>
    <row r="21" spans="1:5" s="1" customFormat="1" ht="12.75" customHeight="1">
      <c r="A21" s="43"/>
      <c r="B21" s="4"/>
      <c r="C21" s="4"/>
      <c r="D21" s="42" t="s">
        <v>15</v>
      </c>
      <c r="E21" s="14"/>
    </row>
    <row r="22" spans="1:5" s="1" customFormat="1" ht="12.75" customHeight="1">
      <c r="A22" s="43"/>
      <c r="B22" s="4"/>
      <c r="C22" s="4"/>
      <c r="D22" s="42" t="s">
        <v>16</v>
      </c>
      <c r="E22" s="14"/>
    </row>
    <row r="23" spans="1:5" s="1" customFormat="1" ht="12.75" customHeight="1">
      <c r="A23" s="43"/>
      <c r="B23" s="4"/>
      <c r="C23" s="4"/>
      <c r="D23" s="42" t="s">
        <v>32</v>
      </c>
      <c r="E23" s="14"/>
    </row>
    <row r="24" spans="1:5" s="1" customFormat="1" ht="12.75">
      <c r="A24" s="44" t="s">
        <v>17</v>
      </c>
      <c r="B24" s="66"/>
      <c r="C24" s="4"/>
      <c r="D24" s="42" t="s">
        <v>18</v>
      </c>
      <c r="E24" s="14"/>
    </row>
    <row r="25" spans="1:5" s="1" customFormat="1" ht="13.5" thickBot="1">
      <c r="A25" s="45" t="s">
        <v>33</v>
      </c>
      <c r="B25" s="67"/>
      <c r="C25" s="46"/>
      <c r="D25" s="47" t="s">
        <v>19</v>
      </c>
      <c r="E25" s="48"/>
    </row>
    <row r="26" spans="1:6" ht="12.75" customHeight="1" thickTop="1">
      <c r="A26" s="49"/>
      <c r="B26" s="49"/>
      <c r="C26" s="49"/>
      <c r="D26" s="49"/>
      <c r="E26" s="49"/>
      <c r="F26" s="3" t="s">
        <v>2</v>
      </c>
    </row>
    <row r="27" spans="1:5" ht="12" customHeight="1">
      <c r="A27" s="49"/>
      <c r="B27" s="49"/>
      <c r="C27" s="49"/>
      <c r="D27" s="50" t="s">
        <v>2</v>
      </c>
      <c r="E27" s="49"/>
    </row>
    <row r="28" spans="1:5" ht="12.75">
      <c r="A28" s="49"/>
      <c r="B28" s="49"/>
      <c r="C28" s="49"/>
      <c r="D28" s="49"/>
      <c r="E28" s="49"/>
    </row>
    <row r="29" spans="1:5" ht="13.5" customHeight="1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</sheetData>
  <mergeCells count="1">
    <mergeCell ref="B2:B4"/>
  </mergeCells>
  <dataValidations count="3">
    <dataValidation type="decimal" allowBlank="1" showInputMessage="1" showErrorMessage="1" promptTitle="Q:" prompt="Please fill in the required flow rate" sqref="B5">
      <formula1>0.1</formula1>
      <formula2>550</formula2>
    </dataValidation>
    <dataValidation type="decimal" allowBlank="1" showInputMessage="1" showErrorMessage="1" promptTitle="p:" prompt="Please fill in the required discharge pressure" sqref="B6">
      <formula1>0</formula1>
      <formula2>90</formula2>
    </dataValidation>
    <dataValidation type="whole" allowBlank="1" showInputMessage="1" showErrorMessage="1" promptTitle="Operating hours" prompt="Please estimate" sqref="C13">
      <formula1>0</formula1>
      <formula2>8000</formula2>
    </dataValidation>
  </dataValidations>
  <hyperlinks>
    <hyperlink ref="F6" r:id="rId1" display="msellers@serviceprocess.net"/>
  </hyperlinks>
  <printOptions gridLines="1"/>
  <pageMargins left="0.7874015748031497" right="0.7874015748031497" top="1.968503937007874" bottom="0.984251968503937" header="0.4921259845" footer="0.4921259845"/>
  <pageSetup orientation="portrait" paperSize="9" scale="90" r:id="rId5"/>
  <headerFooter alignWithMargins="0">
    <oddHeader>&amp;C
&amp;18Here comes Your personal...</oddHeader>
    <oddFooter>&amp;C&amp;18... convincing, isn´t it?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ABEL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R.Scherfisee</dc:creator>
  <cp:keywords/>
  <dc:description/>
  <cp:lastModifiedBy>Mike Sellers</cp:lastModifiedBy>
  <cp:lastPrinted>2001-08-03T10:13:29Z</cp:lastPrinted>
  <dcterms:created xsi:type="dcterms:W3CDTF">2001-08-03T12:50:55Z</dcterms:created>
  <dcterms:modified xsi:type="dcterms:W3CDTF">2010-05-20T15:32:23Z</dcterms:modified>
  <cp:category/>
  <cp:version/>
  <cp:contentType/>
  <cp:contentStatus/>
</cp:coreProperties>
</file>